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29"/>
  <workbookPr/>
  <workbookProtection workbookAlgorithmName="SHA-512" workbookHashValue="NwIY8zf/dhmb2mXCuLHVhsTgcHvgdK3OFBJbcMauseJBk5bzO83eiEpDItZSl6pyeg01AJNtRzLGzio7NkaDAQ==" workbookSpinCount="100000" workbookSaltValue="9JToQahi1EEbeAv1SiE4dg==" lockStructure="1"/>
  <bookViews>
    <workbookView xWindow="135" yWindow="675" windowWidth="29040" windowHeight="16440" activeTab="0"/>
  </bookViews>
  <sheets>
    <sheet name="法適用_水道事業" sheetId="4" r:id="rId1"/>
    <sheet name="データ" sheetId="5" state="hidden"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<sst xmlns="http://schemas.openxmlformats.org/spreadsheetml/2006/main" count="231" uniqueCount="116">
  <si>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</si>
  <si>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</si>
  <si>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</si>
  <si>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</si>
  <si>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</si>
  <si>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</si>
  <si>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</si>
  <si>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rPr>
      <t>2</t>
    </r>
    <r>
      <rPr>
        <b/>
        <sz val="11"/>
        <color theme="1"/>
        <rFont val="ＭＳ ゴシック"/>
        <family val="3"/>
      </rPr>
      <t>)</t>
    </r>
  </si>
  <si>
    <r>
      <t>人口密度(人/km</t>
    </r>
    <r>
      <rPr>
        <b/>
        <vertAlign val="superscript"/>
        <sz val="11"/>
        <color theme="1"/>
        <rFont val="ＭＳ ゴシック"/>
        <family val="3"/>
      </rPr>
      <t>2</t>
    </r>
    <r>
      <rPr>
        <b/>
        <sz val="11"/>
        <color theme="1"/>
        <rFont val="ＭＳ ゴシック"/>
        <family val="3"/>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</si>
  <si>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</si>
  <si>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</si>
  <si>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</si>
  <si>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</si>
  <si>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</si>
  <si>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</si>
  <si>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rPr>
      <t>3</t>
    </r>
    <r>
      <rPr>
        <b/>
        <sz val="11"/>
        <color theme="1"/>
        <rFont val="ＭＳ ゴシック"/>
        <family val="3"/>
      </rPr>
      <t>当たり家庭料金(円)</t>
    </r>
  </si>
  <si>
    <t>現在給水人口(人)</t>
  </si>
  <si>
    <r>
      <t>給水区域面積(km</t>
    </r>
    <r>
      <rPr>
        <b/>
        <vertAlign val="superscript"/>
        <sz val="11"/>
        <color theme="1"/>
        <rFont val="ＭＳ ゴシック"/>
        <family val="3"/>
      </rPr>
      <t>2</t>
    </r>
    <r>
      <rPr>
        <b/>
        <sz val="11"/>
        <color theme="1"/>
        <rFont val="ＭＳ ゴシック"/>
        <family val="3"/>
      </rPr>
      <t>)</t>
    </r>
    <rPh sb="0" eb="2">
      <t>キュウスイ</t>
    </rPh>
    <rPh sb="2" eb="4">
      <t>クイキ</t>
    </rPh>
    <phoneticPr fontId="4"/>
  </si>
  <si>
    <r>
      <t>給水人口密度(人/km</t>
    </r>
    <r>
      <rPr>
        <b/>
        <vertAlign val="superscript"/>
        <sz val="11"/>
        <color theme="1"/>
        <rFont val="ＭＳ ゴシック"/>
        <family val="3"/>
      </rPr>
      <t>2</t>
    </r>
    <r>
      <rPr>
        <b/>
        <sz val="11"/>
        <color theme="1"/>
        <rFont val="ＭＳ ゴシック"/>
        <family val="3"/>
      </rPr>
      <t>)</t>
    </r>
    <rPh sb="0" eb="2">
      <t>キュウスイ</t>
    </rPh>
    <phoneticPr fontId="4"/>
  </si>
  <si>
    <t>－</t>
  </si>
  <si>
    <t>類似団体平均値（平均値）</t>
  </si>
  <si>
    <t>【】</t>
  </si>
  <si>
    <t>令和2年度全国平均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</si>
  <si>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</si>
  <si>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</si>
  <si>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</si>
  <si>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</si>
  <si>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</si>
  <si>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</si>
  <si>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</si>
  <si>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</si>
  <si>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</si>
  <si>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</si>
  <si>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</si>
  <si>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</si>
  <si>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</si>
  <si>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</si>
  <si>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</si>
  <si>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</si>
  <si>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</si>
  <si>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</si>
  <si>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</si>
  <si>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</si>
  <si>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</si>
  <si>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</si>
  <si>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</si>
  <si>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</si>
  <si>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</si>
  <si>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</si>
  <si>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</si>
  <si>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</si>
  <si>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</si>
  <si>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</si>
  <si>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</si>
  <si>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</si>
  <si>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</si>
  <si>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</si>
  <si>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</si>
  <si>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</si>
  <si>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</si>
  <si>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</si>
  <si>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</si>
  <si>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</si>
  <si>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</si>
  <si>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</si>
  <si>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</si>
  <si>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</si>
  <si>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</si>
  <si>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</si>
  <si>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</si>
  <si>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</si>
  <si>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</si>
  <si>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</si>
  <si>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</si>
  <si>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</si>
  <si>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</si>
  <si>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</si>
  <si>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</si>
  <si>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</si>
  <si>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</si>
  <si>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</si>
  <si>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</si>
  <si>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</si>
  <si>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</si>
  <si>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</si>
  <si>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</si>
  <si>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</si>
  <si>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</si>
  <si>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</si>
  <si>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</si>
  <si>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</si>
  <si>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</si>
  <si>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</si>
  <si>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北空知広域水道企業団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</si>
  <si>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</si>
  <si>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</si>
  <si>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</si>
  <si>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</si>
  <si>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</si>
  <si>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</si>
  <si>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</si>
  <si>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</si>
  <si>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</si>
  <si>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</si>
  <si>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</si>
  <si>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</si>
  <si>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</si>
  <si>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</si>
  <si>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</si>
  <si>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"H"yy</t>
  </si>
  <si>
    <t>"R"dd</t>
  </si>
  <si>
    <t>"R"dd</t>
  </si>
  <si>
    <t>←書式設定</t>
    <rPh sb="1" eb="3">
      <t>ショシキ</t>
    </rPh>
    <rPh sb="3" eb="5">
      <t>セッテイ</t>
    </rPh>
    <phoneticPr fontId="4"/>
  </si>
  <si>
    <t>用水供給開始から36年を経過し、施設の老朽化が進んでいることから、①有形固定資産減価償却率は、類似団体平均値を若干上回る値となっていますが、平均的な水準であると思われます。
また、管路施設は、現段階では法定耐用年数を迎えた施設はなく、②管路経年化率、③管路更新率ともに0%となっていますが、今後は順次耐用年数を迎えることとなるため、耐震化計画に基づき、適切な整備あるいは更新を進めるとともに施設の延命化や維持管理費用の効率的な運用を検討していく必要があります。</t>
    <rPh sb="0" eb="2">
      <t>ヨウスイ</t>
    </rPh>
    <rPh sb="2" eb="4">
      <t>キョウキュウ</t>
    </rPh>
    <rPh sb="4" eb="6">
      <t>カイシ</t>
    </rPh>
    <rPh sb="10" eb="11">
      <t>ネン</t>
    </rPh>
    <rPh sb="12" eb="14">
      <t>ケイカ</t>
    </rPh>
    <rPh sb="19" eb="21">
      <t>ロウキュウ</t>
    </rPh>
    <rPh sb="47" eb="49">
      <t>ルイジ</t>
    </rPh>
    <rPh sb="49" eb="51">
      <t>ダンタイ</t>
    </rPh>
    <rPh sb="53" eb="54">
      <t>アタイ</t>
    </rPh>
    <rPh sb="172" eb="173">
      <t>モト</t>
    </rPh>
    <rPh sb="176" eb="178">
      <t>テキセツ</t>
    </rPh>
    <rPh sb="179" eb="181">
      <t>セイビ</t>
    </rPh>
    <rPh sb="185" eb="187">
      <t>コウシン</t>
    </rPh>
    <phoneticPr fontId="4"/>
  </si>
  <si>
    <t xml:space="preserve">当企業団の経営状況は、各指標が示すとおり概ね良好な水準で推移していますが、今後、見込まれる施設・設備の更新において、給水人口の減少に伴う施設利用率の低さが課題となるため、計画的に規模の適正化（ダウンサイジングやスペックダウン）を図ることが望まれます。
このことから当企業団では、これら施設・設備の規模の適正化を図りつつ、可能な限りトータルコストを削減するため、既存の財政計画及び施設の耐震化計画を踏まえた経営戦略を令和２年度に策定し、今後の更新需要への対応と水道用水の安定供給のため、中長期的な視点に立った経営に一層努めることとしています。
</t>
    <rPh sb="37" eb="39">
      <t>コンゴ</t>
    </rPh>
    <rPh sb="40" eb="42">
      <t>ミコ</t>
    </rPh>
    <rPh sb="45" eb="47">
      <t>シセツ</t>
    </rPh>
    <rPh sb="48" eb="50">
      <t>セツビ</t>
    </rPh>
    <rPh sb="51" eb="53">
      <t>コウシン</t>
    </rPh>
    <rPh sb="85" eb="87">
      <t>ケイカク</t>
    </rPh>
    <rPh sb="87" eb="88">
      <t>テキ</t>
    </rPh>
    <rPh sb="89" eb="91">
      <t>キボ</t>
    </rPh>
    <rPh sb="92" eb="95">
      <t>テキセイカ</t>
    </rPh>
    <rPh sb="148" eb="150">
      <t>キボ</t>
    </rPh>
    <rPh sb="180" eb="182">
      <t>キゾン</t>
    </rPh>
    <rPh sb="187" eb="188">
      <t>オヨ</t>
    </rPh>
    <rPh sb="189" eb="191">
      <t>シセツ</t>
    </rPh>
    <rPh sb="192" eb="195">
      <t>タイシンカ</t>
    </rPh>
    <rPh sb="195" eb="197">
      <t>ケイカク</t>
    </rPh>
    <rPh sb="207" eb="209">
      <t>レイワ</t>
    </rPh>
    <rPh sb="210" eb="212">
      <t>ネンド</t>
    </rPh>
    <rPh sb="226" eb="228">
      <t>タイオウ</t>
    </rPh>
    <phoneticPr fontId="4"/>
  </si>
  <si>
    <t>当年度は、浄水場の受電設備等の大規模な更新に伴う従来資産の除却によって費用全体が大きく増加したため、経常損失が発生し、①経常収支比率は、100%を下回りましたが、欠損金の発生はなく、②累積欠損金比率は、引き続き0％となっています。③流動比率は、前述の大規模な更新工事の実施によって、前年度に比べ保有資金が減ったため、減少が見られますが、類似団体平均値を大きく上回っています。④企業債残高対給水収益比率は、創設時の起債に対する償還は終えたものの、新たな更新事業に対する起債により企業債残高が増えたことから前年度に比べ上昇しています。⑤料金回収率は、100％を若干下回りましたが、他会計からの繰入金等はなく、経営に必要な経費を料金で賄うことができています。⑥給水原価は、前年度に比べ、資産減耗費等の費用の増加によって上昇しています。⑦施設利用率は、管内給水人口の減少等によって引き続き低い値となっています。⑧有収率は、類似団体平均を下回りますが、引き続き高い値を維持しています。</t>
    <rPh sb="5" eb="8">
      <t>ジョウスイジョウ</t>
    </rPh>
    <rPh sb="9" eb="11">
      <t>ジュデン</t>
    </rPh>
    <rPh sb="11" eb="13">
      <t>セツビ</t>
    </rPh>
    <rPh sb="13" eb="14">
      <t>トウ</t>
    </rPh>
    <rPh sb="15" eb="18">
      <t>ダイキボ</t>
    </rPh>
    <rPh sb="19" eb="21">
      <t>コウシン</t>
    </rPh>
    <rPh sb="22" eb="23">
      <t>トモナ</t>
    </rPh>
    <rPh sb="24" eb="26">
      <t>ジュウライ</t>
    </rPh>
    <rPh sb="26" eb="28">
      <t>シサン</t>
    </rPh>
    <rPh sb="29" eb="31">
      <t>ジョキャク</t>
    </rPh>
    <rPh sb="40" eb="41">
      <t>オオ</t>
    </rPh>
    <rPh sb="43" eb="45">
      <t>ゾウカ</t>
    </rPh>
    <rPh sb="50" eb="52">
      <t>ケイジョウ</t>
    </rPh>
    <rPh sb="52" eb="54">
      <t>ソンシツ</t>
    </rPh>
    <rPh sb="55" eb="57">
      <t>ハッセイ</t>
    </rPh>
    <rPh sb="73" eb="75">
      <t>シタマワ</t>
    </rPh>
    <rPh sb="122" eb="124">
      <t>ゼンジュツ</t>
    </rPh>
    <rPh sb="125" eb="128">
      <t>ダイキボ</t>
    </rPh>
    <rPh sb="129" eb="131">
      <t>コウシン</t>
    </rPh>
    <rPh sb="152" eb="153">
      <t>ヘ</t>
    </rPh>
    <rPh sb="158" eb="160">
      <t>ゲンショウ</t>
    </rPh>
    <rPh sb="161" eb="162">
      <t>ミ</t>
    </rPh>
    <rPh sb="168" eb="170">
      <t>ルイジ</t>
    </rPh>
    <rPh sb="170" eb="172">
      <t>ダンタイ</t>
    </rPh>
    <rPh sb="174" eb="175">
      <t>チ</t>
    </rPh>
    <rPh sb="215" eb="216">
      <t>オ</t>
    </rPh>
    <rPh sb="238" eb="241">
      <t>キギョウサイ</t>
    </rPh>
    <rPh sb="251" eb="254">
      <t>ゼンネンド</t>
    </rPh>
    <rPh sb="255" eb="256">
      <t>クラ</t>
    </rPh>
    <rPh sb="278" eb="280">
      <t>ジャッカン</t>
    </rPh>
    <rPh sb="280" eb="282">
      <t>シタマワ</t>
    </rPh>
    <rPh sb="294" eb="296">
      <t>クリイレ</t>
    </rPh>
    <rPh sb="296" eb="297">
      <t>キン</t>
    </rPh>
    <rPh sb="297" eb="298">
      <t>トウ</t>
    </rPh>
    <rPh sb="333" eb="334">
      <t>マエ</t>
    </rPh>
    <rPh sb="337" eb="338">
      <t>クラ</t>
    </rPh>
    <rPh sb="340" eb="342">
      <t>シサン</t>
    </rPh>
    <rPh sb="342" eb="344">
      <t>ゲンモウ</t>
    </rPh>
    <rPh sb="344" eb="345">
      <t>ヒ</t>
    </rPh>
    <rPh sb="345" eb="346">
      <t>トウ</t>
    </rPh>
    <rPh sb="386" eb="387">
      <t>ヒ</t>
    </rPh>
    <rPh sb="388" eb="389">
      <t>ツヅ</t>
    </rPh>
    <rPh sb="407" eb="409">
      <t>ルイジ</t>
    </rPh>
    <rPh sb="409" eb="411">
      <t>ダンタイ</t>
    </rPh>
    <rPh sb="411" eb="413">
      <t>ヘイキン</t>
    </rPh>
    <rPh sb="414" eb="416">
      <t>シタマワ</t>
    </rPh>
    <rPh sb="421" eb="422">
      <t>ヒ</t>
    </rPh>
    <rPh sb="423" eb="424">
      <t>ツヅ</t>
    </rPh>
    <rPh sb="425" eb="426">
      <t>タカ</t>
    </rPh>
    <rPh sb="429" eb="431">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</si>
</sst>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vertAlign val="superscript"/>
      <sz val="11"/>
      <color theme="1"/>
      <name val="ＭＳ ゴシック"/>
      <family val="3"/>
    </font>
    <font>
      <b/>
      <sz val="14"/>
      <color theme="1"/>
      <name val="ＭＳ ゴシック"/>
      <family val="3"/>
    </font>
    <font>
      <b/>
      <sz val="11"/>
      <color rgb="FF3366FF"/>
      <name val="ＭＳ ゴシック"/>
      <family val="3"/>
    </font>
    <font>
      <b/>
      <vertAlign val="superscript"/>
      <sz val="12"/>
      <color theme="1"/>
      <name val="ＭＳ ゴシック"/>
      <family val="3"/>
    </font>
    <font>
      <b/>
      <sz val="11"/>
      <color rgb="FFFF5050"/>
      <name val="ＭＳ ゴシック"/>
      <family val="3"/>
    </font>
    <font>
      <b/>
      <sz val="12"/>
      <color theme="1"/>
      <name val="ＭＳ ゴシック"/>
      <family val="3"/>
    </font>
    <font>
      <sz val="9"/>
      <color theme="1"/>
      <name val="ＭＳ ゴシック"/>
      <family val="3"/>
    </font>
    <font>
      <b/>
      <sz val="9"/>
      <color theme="1"/>
      <name val="ＭＳ ゴシック"/>
      <family val="3"/>
    </font>
    <font>
      <sz val="11"/>
      <name val="ＭＳ ゴシック"/>
      <family val="3"/>
    </font>
    <font>
      <sz val="8"/>
      <name val="ＭＳ ゴシック"/>
      <family val="2"/>
    </font>
    <font>
      <sz val="9"/>
      <color rgb="FF000000"/>
      <name val="ＭＳ ゴシック"/>
      <family val="2"/>
    </font>
    <font>
      <sz val="11"/>
      <color theme="1"/>
      <name val="ＭＳ Ｐゴシック"/>
      <family val="2"/>
      <scheme val="minor"/>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16">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5">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181" fontId="0" fillId="0" borderId="9" xfId="0" applyNumberFormat="1" applyBorder="1" applyAlignment="1">
      <alignmen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15"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176" fontId="5" fillId="0" borderId="9"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データ!$ED$6:$EH$6</c:f>
              <c:numCache/>
            </c:numRef>
          </c:val>
        </c:ser>
        <c:axId val="24481230"/>
        <c:axId val="1900447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データ!$EI$6:$EM$6</c:f>
              <c:numCache/>
            </c:numRef>
          </c:val>
          <c:smooth val="0"/>
        </c:ser>
        <c:marker val="1"/>
        <c:axId val="24481230"/>
        <c:axId val="19004479"/>
      </c:lineChart>
      <c:dateAx>
        <c:axId val="24481230"/>
        <c:scaling>
          <c:orientation val="minMax"/>
        </c:scaling>
        <c:axPos val="b"/>
        <c:delete val="1"/>
        <c:majorTickMark val="none"/>
        <c:minorTickMark val="none"/>
        <c:tickLblPos val="none"/>
        <c:crossAx val="19004479"/>
        <c:crosses val="autoZero"/>
        <c:auto val="1"/>
        <c:baseTimeUnit val="years"/>
        <c:noMultiLvlLbl val="0"/>
      </c:dateAx>
      <c:valAx>
        <c:axId val="19004479"/>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2448123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77" l="0.70000000000000062" r="0.70000000000000062" t="0.75000000000001277"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データ!$CL$6:$CP$6</c:f>
              <c:numCache/>
            </c:numRef>
          </c:val>
        </c:ser>
        <c:axId val="29774344"/>
        <c:axId val="6664250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データ!$CQ$6:$CU$6</c:f>
              <c:numCache/>
            </c:numRef>
          </c:val>
          <c:smooth val="0"/>
        </c:ser>
        <c:marker val="1"/>
        <c:axId val="29774344"/>
        <c:axId val="66642505"/>
      </c:lineChart>
      <c:dateAx>
        <c:axId val="29774344"/>
        <c:scaling>
          <c:orientation val="minMax"/>
        </c:scaling>
        <c:axPos val="b"/>
        <c:delete val="1"/>
        <c:majorTickMark val="none"/>
        <c:minorTickMark val="none"/>
        <c:tickLblPos val="none"/>
        <c:crossAx val="66642505"/>
        <c:crosses val="autoZero"/>
        <c:auto val="1"/>
        <c:baseTimeUnit val="years"/>
        <c:noMultiLvlLbl val="0"/>
      </c:dateAx>
      <c:valAx>
        <c:axId val="66642505"/>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2977434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データ!$CW$6:$DA$6</c:f>
              <c:numCache/>
            </c:numRef>
          </c:val>
        </c:ser>
        <c:axId val="62911634"/>
        <c:axId val="29333795"/>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データ!$DB$6:$DF$6</c:f>
              <c:numCache/>
            </c:numRef>
          </c:val>
          <c:smooth val="0"/>
        </c:ser>
        <c:marker val="1"/>
        <c:axId val="62911634"/>
        <c:axId val="29333795"/>
      </c:lineChart>
      <c:dateAx>
        <c:axId val="62911634"/>
        <c:scaling>
          <c:orientation val="minMax"/>
        </c:scaling>
        <c:axPos val="b"/>
        <c:delete val="1"/>
        <c:majorTickMark val="none"/>
        <c:minorTickMark val="none"/>
        <c:tickLblPos val="none"/>
        <c:crossAx val="29333795"/>
        <c:crosses val="autoZero"/>
        <c:auto val="1"/>
        <c:baseTimeUnit val="years"/>
        <c:noMultiLvlLbl val="0"/>
      </c:dateAx>
      <c:valAx>
        <c:axId val="29333795"/>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291163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データ!$X$6:$AB$6</c:f>
              <c:numCache/>
            </c:numRef>
          </c:val>
        </c:ser>
        <c:axId val="36822584"/>
        <c:axId val="62967801"/>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データ!$AC$6:$AG$6</c:f>
              <c:numCache/>
            </c:numRef>
          </c:val>
          <c:smooth val="0"/>
        </c:ser>
        <c:marker val="1"/>
        <c:axId val="36822584"/>
        <c:axId val="62967801"/>
      </c:lineChart>
      <c:dateAx>
        <c:axId val="36822584"/>
        <c:scaling>
          <c:orientation val="minMax"/>
        </c:scaling>
        <c:axPos val="b"/>
        <c:delete val="1"/>
        <c:majorTickMark val="none"/>
        <c:minorTickMark val="none"/>
        <c:tickLblPos val="none"/>
        <c:crossAx val="62967801"/>
        <c:crosses val="autoZero"/>
        <c:auto val="1"/>
        <c:baseTimeUnit val="years"/>
        <c:noMultiLvlLbl val="0"/>
      </c:dateAx>
      <c:valAx>
        <c:axId val="62967801"/>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3682258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21" l="0.70000000000000062" r="0.70000000000000062" t="0.7500000000000122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データ!$DH$6:$DL$6</c:f>
              <c:numCache/>
            </c:numRef>
          </c:val>
        </c:ser>
        <c:axId val="29839298"/>
        <c:axId val="118227"/>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データ!$DM$6:$DQ$6</c:f>
              <c:numCache/>
            </c:numRef>
          </c:val>
          <c:smooth val="0"/>
        </c:ser>
        <c:marker val="1"/>
        <c:axId val="29839298"/>
        <c:axId val="118227"/>
      </c:lineChart>
      <c:dateAx>
        <c:axId val="29839298"/>
        <c:scaling>
          <c:orientation val="minMax"/>
        </c:scaling>
        <c:axPos val="b"/>
        <c:delete val="1"/>
        <c:majorTickMark val="none"/>
        <c:minorTickMark val="none"/>
        <c:tickLblPos val="none"/>
        <c:crossAx val="118227"/>
        <c:crosses val="autoZero"/>
        <c:auto val="1"/>
        <c:baseTimeUnit val="years"/>
        <c:noMultiLvlLbl val="0"/>
      </c:dateAx>
      <c:valAx>
        <c:axId val="11822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29839298"/>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データ!$DS$6:$DW$6</c:f>
              <c:numCache/>
            </c:numRef>
          </c:val>
        </c:ser>
        <c:axId val="1064044"/>
        <c:axId val="9576397"/>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データ!$DX$6:$EB$6</c:f>
              <c:numCache/>
            </c:numRef>
          </c:val>
          <c:smooth val="0"/>
        </c:ser>
        <c:marker val="1"/>
        <c:axId val="1064044"/>
        <c:axId val="9576397"/>
      </c:lineChart>
      <c:dateAx>
        <c:axId val="1064044"/>
        <c:scaling>
          <c:orientation val="minMax"/>
        </c:scaling>
        <c:axPos val="b"/>
        <c:delete val="1"/>
        <c:majorTickMark val="none"/>
        <c:minorTickMark val="none"/>
        <c:tickLblPos val="none"/>
        <c:crossAx val="9576397"/>
        <c:crosses val="autoZero"/>
        <c:auto val="1"/>
        <c:baseTimeUnit val="years"/>
        <c:noMultiLvlLbl val="0"/>
      </c:dateAx>
      <c:valAx>
        <c:axId val="957639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106404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66" l="0.70000000000000062" r="0.70000000000000062" t="0.75000000000001266"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データ!$AI$6:$AM$6</c:f>
              <c:numCache/>
            </c:numRef>
          </c:val>
        </c:ser>
        <c:axId val="19078710"/>
        <c:axId val="3749066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データ!$AN$6:$AR$6</c:f>
              <c:numCache/>
            </c:numRef>
          </c:val>
          <c:smooth val="0"/>
        </c:ser>
        <c:marker val="1"/>
        <c:axId val="19078710"/>
        <c:axId val="37490663"/>
      </c:lineChart>
      <c:dateAx>
        <c:axId val="19078710"/>
        <c:scaling>
          <c:orientation val="minMax"/>
        </c:scaling>
        <c:axPos val="b"/>
        <c:delete val="1"/>
        <c:majorTickMark val="none"/>
        <c:minorTickMark val="none"/>
        <c:tickLblPos val="none"/>
        <c:crossAx val="37490663"/>
        <c:crosses val="autoZero"/>
        <c:auto val="1"/>
        <c:baseTimeUnit val="years"/>
        <c:noMultiLvlLbl val="0"/>
      </c:dateAx>
      <c:valAx>
        <c:axId val="37490663"/>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1907871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データ!$AT$6:$AX$6</c:f>
              <c:numCache/>
            </c:numRef>
          </c:val>
        </c:ser>
        <c:axId val="1871648"/>
        <c:axId val="1684483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データ!$AY$6:$BC$6</c:f>
              <c:numCache/>
            </c:numRef>
          </c:val>
          <c:smooth val="0"/>
        </c:ser>
        <c:marker val="1"/>
        <c:axId val="1871648"/>
        <c:axId val="16844833"/>
      </c:lineChart>
      <c:dateAx>
        <c:axId val="1871648"/>
        <c:scaling>
          <c:orientation val="minMax"/>
        </c:scaling>
        <c:axPos val="b"/>
        <c:delete val="1"/>
        <c:majorTickMark val="none"/>
        <c:minorTickMark val="none"/>
        <c:tickLblPos val="none"/>
        <c:crossAx val="16844833"/>
        <c:crosses val="autoZero"/>
        <c:auto val="1"/>
        <c:baseTimeUnit val="years"/>
        <c:noMultiLvlLbl val="0"/>
      </c:dateAx>
      <c:valAx>
        <c:axId val="16844833"/>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1871648"/>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データ!$BE$6:$BI$6</c:f>
              <c:numCache/>
            </c:numRef>
          </c:val>
        </c:ser>
        <c:axId val="17385770"/>
        <c:axId val="2225420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データ!$BJ$6:$BN$6</c:f>
              <c:numCache/>
            </c:numRef>
          </c:val>
          <c:smooth val="0"/>
        </c:ser>
        <c:marker val="1"/>
        <c:axId val="17385770"/>
        <c:axId val="22254203"/>
      </c:lineChart>
      <c:dateAx>
        <c:axId val="17385770"/>
        <c:scaling>
          <c:orientation val="minMax"/>
        </c:scaling>
        <c:axPos val="b"/>
        <c:delete val="1"/>
        <c:majorTickMark val="none"/>
        <c:minorTickMark val="none"/>
        <c:tickLblPos val="none"/>
        <c:crossAx val="22254203"/>
        <c:crosses val="autoZero"/>
        <c:auto val="1"/>
        <c:baseTimeUnit val="years"/>
        <c:noMultiLvlLbl val="0"/>
      </c:dateAx>
      <c:valAx>
        <c:axId val="22254203"/>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1738577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データ!$BP$6:$BT$6</c:f>
              <c:numCache/>
            </c:numRef>
          </c:val>
        </c:ser>
        <c:axId val="66070100"/>
        <c:axId val="57759989"/>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データ!$BU$6:$BY$6</c:f>
              <c:numCache/>
            </c:numRef>
          </c:val>
          <c:smooth val="0"/>
        </c:ser>
        <c:marker val="1"/>
        <c:axId val="66070100"/>
        <c:axId val="57759989"/>
      </c:lineChart>
      <c:dateAx>
        <c:axId val="66070100"/>
        <c:scaling>
          <c:orientation val="minMax"/>
        </c:scaling>
        <c:axPos val="b"/>
        <c:delete val="1"/>
        <c:majorTickMark val="none"/>
        <c:minorTickMark val="none"/>
        <c:tickLblPos val="none"/>
        <c:crossAx val="57759989"/>
        <c:crosses val="autoZero"/>
        <c:auto val="1"/>
        <c:baseTimeUnit val="years"/>
        <c:noMultiLvlLbl val="0"/>
      </c:dateAx>
      <c:valAx>
        <c:axId val="57759989"/>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607010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データ!$B$10:$F$10</c:f>
              <c:strCache/>
            </c:strRef>
          </c:cat>
          <c:val>
            <c:numRef>
              <c:f>データ!$CA$6:$CE$6</c:f>
              <c:numCache/>
            </c:numRef>
          </c:val>
        </c:ser>
        <c:axId val="50077854"/>
        <c:axId val="48047503"/>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データ!$CF$6:$CJ$6</c:f>
              <c:numCache/>
            </c:numRef>
          </c:val>
          <c:smooth val="0"/>
        </c:ser>
        <c:marker val="1"/>
        <c:axId val="50077854"/>
        <c:axId val="48047503"/>
      </c:lineChart>
      <c:dateAx>
        <c:axId val="50077854"/>
        <c:scaling>
          <c:orientation val="minMax"/>
        </c:scaling>
        <c:axPos val="b"/>
        <c:delete val="1"/>
        <c:majorTickMark val="none"/>
        <c:minorTickMark val="none"/>
        <c:tickLblPos val="none"/>
        <c:crossAx val="48047503"/>
        <c:crosses val="autoZero"/>
        <c:auto val="1"/>
        <c:baseTimeUnit val="years"/>
        <c:noMultiLvlLbl val="0"/>
      </c:dateAx>
      <c:valAx>
        <c:axId val="48047503"/>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5007785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95250</xdr:colOff>
      <xdr:row>17</xdr:row>
      <xdr:rowOff>0</xdr:rowOff>
    </xdr:from>
    <xdr:to>
      <xdr:col>16</xdr:col>
      <xdr:colOff>0</xdr:colOff>
      <xdr:row>18</xdr:row>
      <xdr:rowOff>66675</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17</xdr:row>
      <xdr:rowOff>0</xdr:rowOff>
    </xdr:from>
    <xdr:to>
      <xdr:col>31</xdr:col>
      <xdr:colOff>0</xdr:colOff>
      <xdr:row>18</xdr:row>
      <xdr:rowOff>66675</xdr:rowOff>
    </xdr:to>
    <xdr:sp macro="" textlink="$F$85">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17</xdr:row>
      <xdr:rowOff>0</xdr:rowOff>
    </xdr:from>
    <xdr:to>
      <xdr:col>46</xdr:col>
      <xdr:colOff>0</xdr:colOff>
      <xdr:row>18</xdr:row>
      <xdr:rowOff>66675</xdr:rowOff>
    </xdr:to>
    <xdr:sp macro="" textlink="$G$85">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17</xdr:row>
      <xdr:rowOff>0</xdr:rowOff>
    </xdr:from>
    <xdr:to>
      <xdr:col>61</xdr:col>
      <xdr:colOff>0</xdr:colOff>
      <xdr:row>18</xdr:row>
      <xdr:rowOff>66675</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39</xdr:row>
      <xdr:rowOff>0</xdr:rowOff>
    </xdr:from>
    <xdr:to>
      <xdr:col>61</xdr:col>
      <xdr:colOff>0</xdr:colOff>
      <xdr:row>40</xdr:row>
      <xdr:rowOff>66675</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39</xdr:row>
      <xdr:rowOff>9525</xdr:rowOff>
    </xdr:from>
    <xdr:to>
      <xdr:col>46</xdr:col>
      <xdr:colOff>0</xdr:colOff>
      <xdr:row>40</xdr:row>
      <xdr:rowOff>76200</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39</xdr:row>
      <xdr:rowOff>0</xdr:rowOff>
    </xdr:from>
    <xdr:to>
      <xdr:col>31</xdr:col>
      <xdr:colOff>0</xdr:colOff>
      <xdr:row>40</xdr:row>
      <xdr:rowOff>66675</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95250</xdr:colOff>
      <xdr:row>39</xdr:row>
      <xdr:rowOff>0</xdr:rowOff>
    </xdr:from>
    <xdr:to>
      <xdr:col>16</xdr:col>
      <xdr:colOff>0</xdr:colOff>
      <xdr:row>40</xdr:row>
      <xdr:rowOff>66675</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95250</xdr:colOff>
      <xdr:row>63</xdr:row>
      <xdr:rowOff>0</xdr:rowOff>
    </xdr:from>
    <xdr:to>
      <xdr:col>20</xdr:col>
      <xdr:colOff>0</xdr:colOff>
      <xdr:row>64</xdr:row>
      <xdr:rowOff>66675</xdr:rowOff>
    </xdr:to>
    <xdr:sp macro="" textlink="$M$85">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114300</xdr:colOff>
      <xdr:row>63</xdr:row>
      <xdr:rowOff>0</xdr:rowOff>
    </xdr:from>
    <xdr:to>
      <xdr:col>40</xdr:col>
      <xdr:colOff>19050</xdr:colOff>
      <xdr:row>64</xdr:row>
      <xdr:rowOff>66675</xdr:rowOff>
    </xdr:to>
    <xdr:sp macro="" textlink="$N$85">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95250</xdr:colOff>
      <xdr:row>63</xdr:row>
      <xdr:rowOff>0</xdr:rowOff>
    </xdr:from>
    <xdr:to>
      <xdr:col>60</xdr:col>
      <xdr:colOff>0</xdr:colOff>
      <xdr:row>64</xdr:row>
      <xdr:rowOff>66675</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topLeftCell="O18">
      <selection activeCell="BL47" sqref="BL47:BZ63"/>
    </sheetView>
  </sheetViews>
  <sheetFormatPr defaultColWidth="2.625" defaultRowHeight="13.5"/>
  <cols>
    <col min="1" max="1" width="2.625" style="0" customWidth="1"/>
    <col min="2" max="62" width="3.75390625" style="0" customWidth="1"/>
    <col min="64" max="78" width="3.125" style="0" customWidth="1"/>
    <col min="79" max="79" width="4.50390625" style="0" bestFit="1"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北海道　北空知広域水道企業団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7"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7"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7" ht="18.75" customHeight="1">
      <c r="A10" s="2"/>
      <c r="B10" s="67" t="str">
        <f>データ!$N$6</f>
        <v>-</v>
      </c>
      <c r="C10" s="68"/>
      <c r="D10" s="68"/>
      <c r="E10" s="68"/>
      <c r="F10" s="68"/>
      <c r="G10" s="68"/>
      <c r="H10" s="68"/>
      <c r="I10" s="67">
        <f>データ!$O$6</f>
        <v>88.65</v>
      </c>
      <c r="J10" s="68"/>
      <c r="K10" s="68"/>
      <c r="L10" s="68"/>
      <c r="M10" s="68"/>
      <c r="N10" s="68"/>
      <c r="O10" s="69"/>
      <c r="P10" s="70">
        <f>データ!$P$6</f>
        <v>96.17</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28481</v>
      </c>
      <c r="AM10" s="71"/>
      <c r="AN10" s="71"/>
      <c r="AO10" s="71"/>
      <c r="AP10" s="71"/>
      <c r="AQ10" s="71"/>
      <c r="AR10" s="71"/>
      <c r="AS10" s="71"/>
      <c r="AT10" s="67">
        <f>データ!$V$6</f>
        <v>214.34</v>
      </c>
      <c r="AU10" s="68"/>
      <c r="AV10" s="68"/>
      <c r="AW10" s="68"/>
      <c r="AX10" s="68"/>
      <c r="AY10" s="68"/>
      <c r="AZ10" s="68"/>
      <c r="BA10" s="68"/>
      <c r="BB10" s="70">
        <f>データ!$W$6</f>
        <v>132.88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ht="13.5">
      <c r="C83" s="26"/>
    </row>
    <row r="84" spans="2:15" ht="13.5"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5" hidden="1">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6+QsH9MWT1Rv+NpH8rl/QK4Zl/UO/rPLAWOPt+VMi7ugRcCP4ASref4V9Xf2Q4qtRdn0/nJNkyRDJgRb2/zkww==" saltValue="pTTsNWE9MWpFMRi6rbZm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topLeftCell="A1"/>
  </sheetViews>
  <sheetFormatPr defaultColWidth="9.00390625" defaultRowHeight="13.5"/>
  <cols>
    <col min="2" max="144" width="11.875" style="0" customWidth="1"/>
  </cols>
  <sheetData>
    <row r="1" spans="1:144" ht="13.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5">
      <c r="A2" s="29" t="s">
        <v>42</v>
      </c>
      <c r="B2" s="29">
        <f>COLUMN()-1</f>
        <v>1</v>
      </c>
      <c r="C2" s="29">
        <f aca="true"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aca="true"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aca="true"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ht="13.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ht="13.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ht="13.5">
      <c r="A6" s="29" t="s">
        <v>92</v>
      </c>
      <c r="B6" s="34">
        <f>B7</f>
        <v>2020</v>
      </c>
      <c r="C6" s="34">
        <f aca="true" t="shared" si="3" ref="C6:W6">C7</f>
        <v>19828</v>
      </c>
      <c r="D6" s="34">
        <f t="shared" si="3"/>
        <v>46</v>
      </c>
      <c r="E6" s="34">
        <f t="shared" si="3"/>
        <v>1</v>
      </c>
      <c r="F6" s="34">
        <f t="shared" si="3"/>
        <v>0</v>
      </c>
      <c r="G6" s="34">
        <f t="shared" si="3"/>
        <v>2</v>
      </c>
      <c r="H6" s="34" t="str">
        <f t="shared" si="3"/>
        <v>北海道　北空知広域水道企業団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88.65</v>
      </c>
      <c r="P6" s="35">
        <f t="shared" si="3"/>
        <v>96.17</v>
      </c>
      <c r="Q6" s="35">
        <f t="shared" si="3"/>
        <v>0</v>
      </c>
      <c r="R6" s="35" t="str">
        <f t="shared" si="3"/>
        <v>-</v>
      </c>
      <c r="S6" s="35" t="str">
        <f t="shared" si="3"/>
        <v>-</v>
      </c>
      <c r="T6" s="35" t="str">
        <f t="shared" si="3"/>
        <v>-</v>
      </c>
      <c r="U6" s="35">
        <f t="shared" si="3"/>
        <v>28481</v>
      </c>
      <c r="V6" s="35">
        <f t="shared" si="3"/>
        <v>214.34</v>
      </c>
      <c r="W6" s="35">
        <f t="shared" si="3"/>
        <v>132.88</v>
      </c>
      <c r="X6" s="36">
        <f>IF(X7="",NA(),X7)</f>
        <v>105.65</v>
      </c>
      <c r="Y6" s="36">
        <f aca="true" t="shared" si="4" ref="Y6:AG6">IF(Y7="",NA(),Y7)</f>
        <v>100.05</v>
      </c>
      <c r="Z6" s="36">
        <f t="shared" si="4"/>
        <v>108.42</v>
      </c>
      <c r="AA6" s="36">
        <f t="shared" si="4"/>
        <v>103.42</v>
      </c>
      <c r="AB6" s="36">
        <f t="shared" si="4"/>
        <v>93.18</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aca="true" t="shared" si="5" ref="AJ6:AR6">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535.65</v>
      </c>
      <c r="AU6" s="36">
        <f aca="true" t="shared" si="6" ref="AU6:BC6">IF(AU7="",NA(),AU7)</f>
        <v>790.91</v>
      </c>
      <c r="AV6" s="36">
        <f t="shared" si="6"/>
        <v>1125.75</v>
      </c>
      <c r="AW6" s="36">
        <f t="shared" si="6"/>
        <v>1126.37</v>
      </c>
      <c r="AX6" s="36">
        <f t="shared" si="6"/>
        <v>833.37</v>
      </c>
      <c r="AY6" s="36">
        <f t="shared" si="6"/>
        <v>224.41</v>
      </c>
      <c r="AZ6" s="36">
        <f t="shared" si="6"/>
        <v>243.44</v>
      </c>
      <c r="BA6" s="36">
        <f t="shared" si="6"/>
        <v>258.49</v>
      </c>
      <c r="BB6" s="36">
        <f t="shared" si="6"/>
        <v>271.1</v>
      </c>
      <c r="BC6" s="36">
        <f t="shared" si="6"/>
        <v>284.45</v>
      </c>
      <c r="BD6" s="35" t="str">
        <f>IF(BD7="","",IF(BD7="-","【-】","【"&amp;SUBSTITUTE(TEXT(BD7,"#,##0.00"),"-","△")&amp;"】"))</f>
        <v>【284.45】</v>
      </c>
      <c r="BE6" s="36">
        <f>IF(BE7="",NA(),BE7)</f>
        <v>126.8</v>
      </c>
      <c r="BF6" s="36">
        <f aca="true" t="shared" si="7" ref="BF6:BN6">IF(BF7="",NA(),BF7)</f>
        <v>112.51</v>
      </c>
      <c r="BG6" s="36">
        <f t="shared" si="7"/>
        <v>110.1</v>
      </c>
      <c r="BH6" s="36">
        <f t="shared" si="7"/>
        <v>145.34</v>
      </c>
      <c r="BI6" s="36">
        <f t="shared" si="7"/>
        <v>194.39</v>
      </c>
      <c r="BJ6" s="36">
        <f t="shared" si="7"/>
        <v>320.31</v>
      </c>
      <c r="BK6" s="36">
        <f t="shared" si="7"/>
        <v>303.26</v>
      </c>
      <c r="BL6" s="36">
        <f t="shared" si="7"/>
        <v>290.31</v>
      </c>
      <c r="BM6" s="36">
        <f t="shared" si="7"/>
        <v>272.96</v>
      </c>
      <c r="BN6" s="36">
        <f t="shared" si="7"/>
        <v>260.96</v>
      </c>
      <c r="BO6" s="35" t="str">
        <f>IF(BO7="","",IF(BO7="-","【-】","【"&amp;SUBSTITUTE(TEXT(BO7,"#,##0.00"),"-","△")&amp;"】"))</f>
        <v>【260.96】</v>
      </c>
      <c r="BP6" s="36">
        <f>IF(BP7="",NA(),BP7)</f>
        <v>106.41</v>
      </c>
      <c r="BQ6" s="36">
        <f aca="true" t="shared" si="8" ref="BQ6:BY6">IF(BQ7="",NA(),BQ7)</f>
        <v>99.89</v>
      </c>
      <c r="BR6" s="36">
        <f t="shared" si="8"/>
        <v>110.02</v>
      </c>
      <c r="BS6" s="36">
        <f t="shared" si="8"/>
        <v>103.97</v>
      </c>
      <c r="BT6" s="36">
        <f t="shared" si="8"/>
        <v>91.83</v>
      </c>
      <c r="BU6" s="36">
        <f t="shared" si="8"/>
        <v>113.88</v>
      </c>
      <c r="BV6" s="36">
        <f t="shared" si="8"/>
        <v>114.14</v>
      </c>
      <c r="BW6" s="36">
        <f t="shared" si="8"/>
        <v>112.83</v>
      </c>
      <c r="BX6" s="36">
        <f t="shared" si="8"/>
        <v>112.84</v>
      </c>
      <c r="BY6" s="36">
        <f t="shared" si="8"/>
        <v>110.77</v>
      </c>
      <c r="BZ6" s="35" t="str">
        <f>IF(BZ7="","",IF(BZ7="-","【-】","【"&amp;SUBSTITUTE(TEXT(BZ7,"#,##0.00"),"-","△")&amp;"】"))</f>
        <v>【110.77】</v>
      </c>
      <c r="CA6" s="36">
        <f>IF(CA7="",NA(),CA7)</f>
        <v>105.17</v>
      </c>
      <c r="CB6" s="36">
        <f aca="true" t="shared" si="9" ref="CB6:CJ6">IF(CB7="",NA(),CB7)</f>
        <v>113.18</v>
      </c>
      <c r="CC6" s="36">
        <f t="shared" si="9"/>
        <v>102.96</v>
      </c>
      <c r="CD6" s="36">
        <f t="shared" si="9"/>
        <v>108.22</v>
      </c>
      <c r="CE6" s="36">
        <f t="shared" si="9"/>
        <v>123.03</v>
      </c>
      <c r="CF6" s="36">
        <f t="shared" si="9"/>
        <v>74.02</v>
      </c>
      <c r="CG6" s="36">
        <f t="shared" si="9"/>
        <v>73.03</v>
      </c>
      <c r="CH6" s="36">
        <f t="shared" si="9"/>
        <v>73.86</v>
      </c>
      <c r="CI6" s="36">
        <f t="shared" si="9"/>
        <v>73.85</v>
      </c>
      <c r="CJ6" s="36">
        <f t="shared" si="9"/>
        <v>73.18</v>
      </c>
      <c r="CK6" s="35" t="str">
        <f>IF(CK7="","",IF(CK7="-","【-】","【"&amp;SUBSTITUTE(TEXT(CK7,"#,##0.00"),"-","△")&amp;"】"))</f>
        <v>【73.18】</v>
      </c>
      <c r="CL6" s="36">
        <f>IF(CL7="",NA(),CL7)</f>
        <v>39.96</v>
      </c>
      <c r="CM6" s="36">
        <f aca="true" t="shared" si="10" ref="CM6:CU6">IF(CM7="",NA(),CM7)</f>
        <v>39.17</v>
      </c>
      <c r="CN6" s="36">
        <f t="shared" si="10"/>
        <v>39.03</v>
      </c>
      <c r="CO6" s="36">
        <f t="shared" si="10"/>
        <v>39.51</v>
      </c>
      <c r="CP6" s="36">
        <f t="shared" si="10"/>
        <v>39.28</v>
      </c>
      <c r="CQ6" s="36">
        <f t="shared" si="10"/>
        <v>61.66</v>
      </c>
      <c r="CR6" s="36">
        <f t="shared" si="10"/>
        <v>62.19</v>
      </c>
      <c r="CS6" s="36">
        <f t="shared" si="10"/>
        <v>61.77</v>
      </c>
      <c r="CT6" s="36">
        <f t="shared" si="10"/>
        <v>61.69</v>
      </c>
      <c r="CU6" s="36">
        <f t="shared" si="10"/>
        <v>62.26</v>
      </c>
      <c r="CV6" s="35" t="str">
        <f>IF(CV7="","",IF(CV7="-","【-】","【"&amp;SUBSTITUTE(TEXT(CV7,"#,##0.00"),"-","△")&amp;"】"))</f>
        <v>【62.26】</v>
      </c>
      <c r="CW6" s="36">
        <f>IF(CW7="",NA(),CW7)</f>
        <v>99.86</v>
      </c>
      <c r="CX6" s="36">
        <f aca="true" t="shared" si="11" ref="CX6:DF6">IF(CX7="",NA(),CX7)</f>
        <v>99.99</v>
      </c>
      <c r="CY6" s="36">
        <f t="shared" si="11"/>
        <v>100</v>
      </c>
      <c r="CZ6" s="36">
        <f t="shared" si="11"/>
        <v>100</v>
      </c>
      <c r="DA6" s="36">
        <f t="shared" si="11"/>
        <v>99.84</v>
      </c>
      <c r="DB6" s="36">
        <f t="shared" si="11"/>
        <v>100.05</v>
      </c>
      <c r="DC6" s="36">
        <f t="shared" si="11"/>
        <v>100.05</v>
      </c>
      <c r="DD6" s="36">
        <f t="shared" si="11"/>
        <v>100.08</v>
      </c>
      <c r="DE6" s="36">
        <f t="shared" si="11"/>
        <v>100</v>
      </c>
      <c r="DF6" s="36">
        <f t="shared" si="11"/>
        <v>100.16</v>
      </c>
      <c r="DG6" s="35" t="str">
        <f>IF(DG7="","",IF(DG7="-","【-】","【"&amp;SUBSTITUTE(TEXT(DG7,"#,##0.00"),"-","△")&amp;"】"))</f>
        <v>【100.16】</v>
      </c>
      <c r="DH6" s="36">
        <f>IF(DH7="",NA(),DH7)</f>
        <v>55.13</v>
      </c>
      <c r="DI6" s="36">
        <f aca="true" t="shared" si="12" ref="DI6:DQ6">IF(DI7="",NA(),DI7)</f>
        <v>59.84</v>
      </c>
      <c r="DJ6" s="36">
        <f t="shared" si="12"/>
        <v>57.48</v>
      </c>
      <c r="DK6" s="36">
        <f t="shared" si="12"/>
        <v>58.82</v>
      </c>
      <c r="DL6" s="36">
        <f t="shared" si="12"/>
        <v>58.18</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aca="true" t="shared" si="13" ref="DT6:EB6">IF(DT7="",NA(),DT7)</f>
        <v>0</v>
      </c>
      <c r="DU6" s="35">
        <f t="shared" si="13"/>
        <v>0</v>
      </c>
      <c r="DV6" s="35">
        <f t="shared" si="13"/>
        <v>0</v>
      </c>
      <c r="DW6" s="35">
        <f t="shared" si="13"/>
        <v>0</v>
      </c>
      <c r="DX6" s="36">
        <f t="shared" si="13"/>
        <v>19.44</v>
      </c>
      <c r="DY6" s="36">
        <f t="shared" si="13"/>
        <v>22.46</v>
      </c>
      <c r="DZ6" s="36">
        <f t="shared" si="13"/>
        <v>25.84</v>
      </c>
      <c r="EA6" s="36">
        <f t="shared" si="13"/>
        <v>27.61</v>
      </c>
      <c r="EB6" s="36">
        <f t="shared" si="13"/>
        <v>30.3</v>
      </c>
      <c r="EC6" s="35" t="str">
        <f>IF(EC7="","",IF(EC7="-","【-】","【"&amp;SUBSTITUTE(TEXT(EC7,"#,##0.00"),"-","△")&amp;"】"))</f>
        <v>【30.30】</v>
      </c>
      <c r="ED6" s="35">
        <f>IF(ED7="",NA(),ED7)</f>
        <v>0</v>
      </c>
      <c r="EE6" s="35">
        <f aca="true" t="shared" si="14" ref="EE6:EM6">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ht="13.5">
      <c r="A7" s="29"/>
      <c r="B7" s="38">
        <v>2020</v>
      </c>
      <c r="C7" s="38">
        <v>19828</v>
      </c>
      <c r="D7" s="38">
        <v>46</v>
      </c>
      <c r="E7" s="38">
        <v>1</v>
      </c>
      <c r="F7" s="38">
        <v>0</v>
      </c>
      <c r="G7" s="38">
        <v>2</v>
      </c>
      <c r="H7" s="38" t="s">
        <v>93</v>
      </c>
      <c r="I7" s="38" t="s">
        <v>94</v>
      </c>
      <c r="J7" s="38" t="s">
        <v>95</v>
      </c>
      <c r="K7" s="38" t="s">
        <v>96</v>
      </c>
      <c r="L7" s="38" t="s">
        <v>97</v>
      </c>
      <c r="M7" s="38" t="s">
        <v>98</v>
      </c>
      <c r="N7" s="39" t="s">
        <v>99</v>
      </c>
      <c r="O7" s="39">
        <v>88.65</v>
      </c>
      <c r="P7" s="39">
        <v>96.17</v>
      </c>
      <c r="Q7" s="39">
        <v>0</v>
      </c>
      <c r="R7" s="39" t="s">
        <v>99</v>
      </c>
      <c r="S7" s="39" t="s">
        <v>99</v>
      </c>
      <c r="T7" s="39" t="s">
        <v>99</v>
      </c>
      <c r="U7" s="39">
        <v>28481</v>
      </c>
      <c r="V7" s="39">
        <v>214.34</v>
      </c>
      <c r="W7" s="39">
        <v>132.88</v>
      </c>
      <c r="X7" s="39">
        <v>105.65</v>
      </c>
      <c r="Y7" s="39">
        <v>100.05</v>
      </c>
      <c r="Z7" s="39">
        <v>108.42</v>
      </c>
      <c r="AA7" s="39">
        <v>103.42</v>
      </c>
      <c r="AB7" s="39">
        <v>93.18</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535.65</v>
      </c>
      <c r="AU7" s="39">
        <v>790.91</v>
      </c>
      <c r="AV7" s="39">
        <v>1125.75</v>
      </c>
      <c r="AW7" s="39">
        <v>1126.37</v>
      </c>
      <c r="AX7" s="39">
        <v>833.37</v>
      </c>
      <c r="AY7" s="39">
        <v>224.41</v>
      </c>
      <c r="AZ7" s="39">
        <v>243.44</v>
      </c>
      <c r="BA7" s="39">
        <v>258.49</v>
      </c>
      <c r="BB7" s="39">
        <v>271.1</v>
      </c>
      <c r="BC7" s="39">
        <v>284.45</v>
      </c>
      <c r="BD7" s="39">
        <v>284.45</v>
      </c>
      <c r="BE7" s="39">
        <v>126.8</v>
      </c>
      <c r="BF7" s="39">
        <v>112.51</v>
      </c>
      <c r="BG7" s="39">
        <v>110.1</v>
      </c>
      <c r="BH7" s="39">
        <v>145.34</v>
      </c>
      <c r="BI7" s="39">
        <v>194.39</v>
      </c>
      <c r="BJ7" s="39">
        <v>320.31</v>
      </c>
      <c r="BK7" s="39">
        <v>303.26</v>
      </c>
      <c r="BL7" s="39">
        <v>290.31</v>
      </c>
      <c r="BM7" s="39">
        <v>272.96</v>
      </c>
      <c r="BN7" s="39">
        <v>260.96</v>
      </c>
      <c r="BO7" s="39">
        <v>260.96</v>
      </c>
      <c r="BP7" s="39">
        <v>106.41</v>
      </c>
      <c r="BQ7" s="39">
        <v>99.89</v>
      </c>
      <c r="BR7" s="39">
        <v>110.02</v>
      </c>
      <c r="BS7" s="39">
        <v>103.97</v>
      </c>
      <c r="BT7" s="39">
        <v>91.83</v>
      </c>
      <c r="BU7" s="39">
        <v>113.88</v>
      </c>
      <c r="BV7" s="39">
        <v>114.14</v>
      </c>
      <c r="BW7" s="39">
        <v>112.83</v>
      </c>
      <c r="BX7" s="39">
        <v>112.84</v>
      </c>
      <c r="BY7" s="39">
        <v>110.77</v>
      </c>
      <c r="BZ7" s="39">
        <v>110.77</v>
      </c>
      <c r="CA7" s="39">
        <v>105.17</v>
      </c>
      <c r="CB7" s="39">
        <v>113.18</v>
      </c>
      <c r="CC7" s="39">
        <v>102.96</v>
      </c>
      <c r="CD7" s="39">
        <v>108.22</v>
      </c>
      <c r="CE7" s="39">
        <v>123.03</v>
      </c>
      <c r="CF7" s="39">
        <v>74.02</v>
      </c>
      <c r="CG7" s="39">
        <v>73.03</v>
      </c>
      <c r="CH7" s="39">
        <v>73.86</v>
      </c>
      <c r="CI7" s="39">
        <v>73.85</v>
      </c>
      <c r="CJ7" s="39">
        <v>73.18</v>
      </c>
      <c r="CK7" s="39">
        <v>73.18</v>
      </c>
      <c r="CL7" s="39">
        <v>39.96</v>
      </c>
      <c r="CM7" s="39">
        <v>39.17</v>
      </c>
      <c r="CN7" s="39">
        <v>39.03</v>
      </c>
      <c r="CO7" s="39">
        <v>39.51</v>
      </c>
      <c r="CP7" s="39">
        <v>39.28</v>
      </c>
      <c r="CQ7" s="39">
        <v>61.66</v>
      </c>
      <c r="CR7" s="39">
        <v>62.19</v>
      </c>
      <c r="CS7" s="39">
        <v>61.77</v>
      </c>
      <c r="CT7" s="39">
        <v>61.69</v>
      </c>
      <c r="CU7" s="39">
        <v>62.26</v>
      </c>
      <c r="CV7" s="39">
        <v>62.26</v>
      </c>
      <c r="CW7" s="39">
        <v>99.86</v>
      </c>
      <c r="CX7" s="39">
        <v>99.99</v>
      </c>
      <c r="CY7" s="39">
        <v>100</v>
      </c>
      <c r="CZ7" s="39">
        <v>100</v>
      </c>
      <c r="DA7" s="39">
        <v>99.84</v>
      </c>
      <c r="DB7" s="39">
        <v>100.05</v>
      </c>
      <c r="DC7" s="39">
        <v>100.05</v>
      </c>
      <c r="DD7" s="39">
        <v>100.08</v>
      </c>
      <c r="DE7" s="39">
        <v>100</v>
      </c>
      <c r="DF7" s="39">
        <v>100.16</v>
      </c>
      <c r="DG7" s="39">
        <v>100.16</v>
      </c>
      <c r="DH7" s="39">
        <v>55.13</v>
      </c>
      <c r="DI7" s="39">
        <v>59.84</v>
      </c>
      <c r="DJ7" s="39">
        <v>57.48</v>
      </c>
      <c r="DK7" s="39">
        <v>58.82</v>
      </c>
      <c r="DL7" s="39">
        <v>58.18</v>
      </c>
      <c r="DM7" s="39">
        <v>53.56</v>
      </c>
      <c r="DN7" s="39">
        <v>54.73</v>
      </c>
      <c r="DO7" s="39">
        <v>55.77</v>
      </c>
      <c r="DP7" s="39">
        <v>56.48</v>
      </c>
      <c r="DQ7" s="39">
        <v>57.5</v>
      </c>
      <c r="DR7" s="39">
        <v>57.5</v>
      </c>
      <c r="DS7" s="39">
        <v>0</v>
      </c>
      <c r="DT7" s="39">
        <v>0</v>
      </c>
      <c r="DU7" s="39">
        <v>0</v>
      </c>
      <c r="DV7" s="39">
        <v>0</v>
      </c>
      <c r="DW7" s="39">
        <v>0</v>
      </c>
      <c r="DX7" s="39">
        <v>19.44</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24: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5">
      <c r="A10" s="42" t="s">
        <v>44</v>
      </c>
      <c r="B10" s="43">
        <f aca="true" t="shared" si="15" ref="B10:D10">DATEVALUE($B7+12-B11&amp;"/1/"&amp;B12)</f>
        <v>46753</v>
      </c>
      <c r="C10" s="43">
        <f t="shared" si="15"/>
        <v>47119</v>
      </c>
      <c r="D10" s="43">
        <f t="shared" si="15"/>
        <v>47484</v>
      </c>
      <c r="E10" s="44">
        <f>DATEVALUE($B7+12-E11&amp;"/1/"&amp;E12)</f>
        <v>47849</v>
      </c>
      <c r="F10" s="44">
        <f>DATEVALUE($B7+12-F11&amp;"/1/"&amp;F12)</f>
        <v>48215</v>
      </c>
    </row>
    <row r="11" spans="2:7" ht="13.5">
      <c r="B11">
        <v>4</v>
      </c>
      <c r="C11">
        <v>3</v>
      </c>
      <c r="D11">
        <v>2</v>
      </c>
      <c r="E11">
        <v>1</v>
      </c>
      <c r="F11">
        <v>0</v>
      </c>
      <c r="G11" t="s">
        <v>105</v>
      </c>
    </row>
    <row r="12" spans="2:7" ht="13.5">
      <c r="B12">
        <v>1</v>
      </c>
      <c r="C12">
        <v>1</v>
      </c>
      <c r="D12">
        <v>1</v>
      </c>
      <c r="E12">
        <v>1</v>
      </c>
      <c r="F12">
        <v>2</v>
      </c>
      <c r="G12" t="s">
        <v>106</v>
      </c>
    </row>
    <row r="13" spans="2:7" ht="13.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guestworker</cp:lastModifiedBy>
  <cp:lastPrinted>2022-01-19T23:21:44Z</cp:lastPrinted>
  <dcterms:created xsi:type="dcterms:W3CDTF">2021-12-03T06:42:28Z</dcterms:created>
  <dcterms:modified xsi:type="dcterms:W3CDTF">2022-01-19T23:22:39Z</dcterms:modified>
  <cp:category/>
  <cp:version/>
  <cp:contentType/>
  <cp:contentStatus/>
</cp:coreProperties>
</file>